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correounizar\attach\"/>
    </mc:Choice>
  </mc:AlternateContent>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<sst xmlns="http://schemas.openxmlformats.org/spreadsheetml/2006/main" count="5247" uniqueCount="4952">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</sst>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25" zoomScale="85" zoomScaleNormal="85" workbookViewId="0">
      <selection activeCell="C26" sqref="C26:F26"/>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149999999999999" customHeight="1" x14ac:dyDescent="0.25">
      <c r="A2" s="5" t="s">
        <v>152</v>
      </c>
      <c r="B2" s="7" t="str">
        <f>IF(TRIM(D2)="","",UPPER(D2))</f>
        <v/>
      </c>
      <c r="C2" s="11" t="str">
        <f>country_label</f>
        <v>País</v>
      </c>
      <c r="D2" s="17"/>
      <c r="E2" s="135"/>
      <c r="F2" s="136"/>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25">
      <c r="A4" s="5" t="s">
        <v>509</v>
      </c>
      <c r="B4" s="4" t="str">
        <f>IF(TRIM(D4)="","",VALUE(MID(D4,SEARCH("[", D4)+1,SEARCH("]",D4)-SEARCH("[",D4)-1)))</f>
        <v/>
      </c>
      <c r="C4" s="68" t="str">
        <f>euSubmission_label</f>
        <v>Presentación UE</v>
      </c>
      <c r="D4" s="67"/>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
      </c>
      <c r="C5" s="11" t="str">
        <f>projectTitle_label</f>
        <v>Título del proyecto</v>
      </c>
      <c r="D5" s="124"/>
      <c r="E5" s="124"/>
      <c r="F5" s="124"/>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x14ac:dyDescent="0.25">
      <c r="A10" s="5"/>
      <c r="B10" s="7" t="str">
        <f t="shared" ref="B10:B14" si="0">IF(TRIM(D10)="","",D10)</f>
        <v/>
      </c>
      <c r="C10" s="20" t="str">
        <f>keyword_label &amp; " " &amp; 1</f>
        <v>Palabra clave (Keyword) 1</v>
      </c>
      <c r="D10" s="124"/>
      <c r="E10" s="124"/>
      <c r="F10" s="124"/>
      <c r="I10" s="30" t="str">
        <f>maxLength_50_tinstr&amp;" "&amp;keyword_tinstr</f>
        <v>La longitud máxima es de 50 caracteres, incluidos espacios. Puede constar de más de una palabra.</v>
      </c>
    </row>
    <row r="11" spans="1:9" x14ac:dyDescent="0.25">
      <c r="A11" s="5"/>
      <c r="B11" s="7" t="str">
        <f t="shared" si="0"/>
        <v/>
      </c>
      <c r="C11" s="20" t="str">
        <f>keyword_label &amp; " " &amp; 2</f>
        <v>Palabra clave (Keyword) 2</v>
      </c>
      <c r="D11" s="119"/>
      <c r="E11" s="119"/>
      <c r="F11" s="119"/>
      <c r="I11" s="30" t="str">
        <f>maxLength_50_tinstr&amp;" "&amp;keyword_tinstr</f>
        <v>La longitud máxima es de 50 caracteres, incluidos espacios. Puede constar de más de una palabra.</v>
      </c>
    </row>
    <row r="12" spans="1:9" x14ac:dyDescent="0.25">
      <c r="A12" s="5"/>
      <c r="B12" s="7" t="str">
        <f t="shared" si="0"/>
        <v/>
      </c>
      <c r="C12" s="20" t="str">
        <f>keyword_label &amp; " " &amp; 3</f>
        <v>Palabra clave (Keyword) 3</v>
      </c>
      <c r="D12" s="119"/>
      <c r="E12" s="119"/>
      <c r="F12" s="119"/>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x14ac:dyDescent="0.25">
      <c r="A15" s="5" t="s">
        <v>515</v>
      </c>
      <c r="C15" s="111" t="str" cm="1">
        <f t="array" ref="C15">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25">
      <c r="A16" s="5"/>
      <c r="C16" s="114" t="str">
        <f>objectives_and_benefits_label</f>
        <v>Objetivos y beneficios previstos del proyecto</v>
      </c>
      <c r="D16" s="114"/>
      <c r="E16" s="114"/>
      <c r="F16" s="114"/>
      <c r="G16" s="114"/>
    </row>
    <row r="17" spans="1:9" x14ac:dyDescent="0.25">
      <c r="A17" s="5"/>
      <c r="C17" s="121" t="str">
        <f>projectObjectives_label</f>
        <v>Objetivos del proyecto</v>
      </c>
      <c r="D17" s="121"/>
      <c r="E17" s="121"/>
      <c r="F17" s="121"/>
      <c r="G17" s="74" t="s">
        <v>550</v>
      </c>
    </row>
    <row r="18" spans="1:9" ht="127.5" customHeight="1" x14ac:dyDescent="0.25">
      <c r="A18" s="5" t="s">
        <v>157</v>
      </c>
      <c r="B18" s="15" t="str">
        <f>IF(TRIM(C18)="","",C18)</f>
        <v/>
      </c>
      <c r="C18" s="118"/>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21" t="str">
        <f>potentialBenefits_label</f>
        <v>Probables beneficios potenciales de este proyecto</v>
      </c>
      <c r="D19" s="121"/>
      <c r="E19" s="121"/>
      <c r="F19" s="121"/>
      <c r="G19" s="74" t="s">
        <v>550</v>
      </c>
    </row>
    <row r="20" spans="1:9" ht="127.5" customHeight="1" x14ac:dyDescent="0.25">
      <c r="A20" s="5" t="s">
        <v>158</v>
      </c>
      <c r="B20" s="15" t="str">
        <f>IF(TRIM(C20)="","",C20)</f>
        <v/>
      </c>
      <c r="C20" s="118"/>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41" t="str" cm="1">
        <f t="array" ref="C21">predicted_harms_label</f>
        <v>Daños previstos</v>
      </c>
      <c r="D21" s="141"/>
      <c r="E21" s="141"/>
      <c r="F21" s="141"/>
      <c r="G21" s="141"/>
    </row>
    <row r="22" spans="1:9" x14ac:dyDescent="0.25">
      <c r="A22" s="5"/>
      <c r="B22" s="7"/>
      <c r="C22" s="122" t="str">
        <f>procedures_label</f>
        <v>¿En qué procedimientos se utilizarán normalmente los animales?</v>
      </c>
      <c r="D22" s="122"/>
      <c r="E22" s="122"/>
      <c r="F22" s="122"/>
      <c r="G22" s="74" t="s">
        <v>550</v>
      </c>
    </row>
    <row r="23" spans="1:9" ht="127.5" customHeight="1" x14ac:dyDescent="0.25">
      <c r="A23" s="5" t="s">
        <v>159</v>
      </c>
      <c r="B23" s="15" t="str">
        <f>IF(TRIM(C23)="","",C23)</f>
        <v/>
      </c>
      <c r="C23" s="118"/>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7" t="str" cm="1">
        <f t="array" ref="C24">expectedImpacts_label</f>
        <v>Efectos previstos/efectos adversos en los animales</v>
      </c>
      <c r="D24" s="117"/>
      <c r="E24" s="117"/>
      <c r="F24" s="117"/>
      <c r="G24" s="74" t="s">
        <v>550</v>
      </c>
    </row>
    <row r="25" spans="1:9" ht="127.5" customHeight="1" x14ac:dyDescent="0.25">
      <c r="A25" s="5" t="s">
        <v>160</v>
      </c>
      <c r="B25" s="15" t="str">
        <f>IF(TRIM(C25)="","",C25)</f>
        <v/>
      </c>
      <c r="C25" s="118"/>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42" t="str">
        <f>fateReasons_label</f>
        <v>Motivos del destino previsto de los animales después del procedimiento</v>
      </c>
      <c r="D28" s="142"/>
      <c r="E28" s="142"/>
      <c r="F28" s="142"/>
      <c r="G28" s="74" t="s">
        <v>550</v>
      </c>
    </row>
    <row r="29" spans="1:9" ht="127.5" customHeight="1" x14ac:dyDescent="0.25">
      <c r="A29" s="5" t="s">
        <v>161</v>
      </c>
      <c r="B29" s="15" t="str">
        <f>IF(TRIM(C29)="","",C29)</f>
        <v/>
      </c>
      <c r="C29" s="118"/>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41" t="str">
        <f>application_of_the_three_rs_label</f>
        <v>Aplicación de la regla de las «tres erres»</v>
      </c>
      <c r="D30" s="141"/>
      <c r="E30" s="141"/>
      <c r="F30" s="141"/>
      <c r="G30" s="141"/>
    </row>
    <row r="31" spans="1:9" x14ac:dyDescent="0.25">
      <c r="A31" s="5"/>
      <c r="B31" s="7"/>
      <c r="C31" s="141" t="str">
        <f>replacement_label</f>
        <v>1. Reemplazo</v>
      </c>
      <c r="D31" s="141"/>
      <c r="E31" s="141"/>
      <c r="F31" s="141"/>
      <c r="G31" s="74" t="s">
        <v>550</v>
      </c>
    </row>
    <row r="32" spans="1:9" ht="127.5" customHeight="1" x14ac:dyDescent="0.25">
      <c r="A32" s="5" t="s">
        <v>162</v>
      </c>
      <c r="B32" s="15" t="str">
        <f>IF(TRIM(C32)="","",C32)</f>
        <v/>
      </c>
      <c r="C32" s="118"/>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31" t="str">
        <f>reduction_label</f>
        <v>2. Reducción</v>
      </c>
      <c r="D33" s="131"/>
      <c r="E33" s="131"/>
      <c r="F33" s="131"/>
      <c r="G33" s="74" t="s">
        <v>550</v>
      </c>
    </row>
    <row r="34" spans="1:9" ht="150.75" customHeight="1" x14ac:dyDescent="0.25">
      <c r="A34" s="5" t="s">
        <v>163</v>
      </c>
      <c r="B34" s="15" t="str">
        <f>IF(TRIM(C34)="","",C34)</f>
        <v/>
      </c>
      <c r="C34" s="118"/>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31" t="str">
        <f>refinement_label</f>
        <v>3. Refinamiento</v>
      </c>
      <c r="D35" s="131"/>
      <c r="E35" s="131"/>
      <c r="F35" s="131"/>
      <c r="G35" s="74" t="s">
        <v>550</v>
      </c>
    </row>
    <row r="36" spans="1:9" ht="127.5" customHeight="1" x14ac:dyDescent="0.25">
      <c r="A36" s="5" t="s">
        <v>164</v>
      </c>
      <c r="B36" s="15" t="str">
        <f>IF(TRIM(C36)="","",C36)</f>
        <v/>
      </c>
      <c r="C36" s="118"/>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7" t="str">
        <f>speciesChoiceExplanation_label</f>
        <v>Explique la elección de las especies y las etapas de vida correspondientes</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Obligatorio La longitud máxima es de 2 500 caracteres.</v>
      </c>
    </row>
    <row r="39" spans="1:9" ht="30" x14ac:dyDescent="0.25">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25">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25">
      <c r="A44" s="5" t="s">
        <v>169</v>
      </c>
      <c r="B44" s="6" t="str">
        <f t="shared" si="2"/>
        <v/>
      </c>
      <c r="C44" s="21"/>
      <c r="D44" s="128" t="str">
        <f>nhpUse_label</f>
        <v>Utiliza primates no humanos</v>
      </c>
      <c r="E44" s="128"/>
      <c r="F44" s="19" t="s">
        <v>6</v>
      </c>
      <c r="G44" s="22"/>
    </row>
    <row r="45" spans="1:9" x14ac:dyDescent="0.25">
      <c r="A45" s="5" t="s">
        <v>170</v>
      </c>
      <c r="B45" s="6" t="str">
        <f t="shared" si="2"/>
        <v/>
      </c>
      <c r="C45" s="28" t="str">
        <f>IF((B47&lt;&gt;"")*AND(B45&lt;&gt;1),inconsistent_value_mssg,"")</f>
        <v/>
      </c>
      <c r="D45" s="128" t="str">
        <f>other_label</f>
        <v>Otros motivos</v>
      </c>
      <c r="E45" s="128"/>
      <c r="F45" s="19"/>
      <c r="G45" s="22"/>
    </row>
    <row r="46" spans="1:9" s="23" customFormat="1" x14ac:dyDescent="0.25">
      <c r="A46" s="5"/>
      <c r="B46" s="6"/>
      <c r="C46" s="122" t="str">
        <f>otherExplanation_label</f>
        <v>Explicación del otro motivo de la evaluación retrospectiva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36" t="str">
        <f>projectPurposes_label</f>
        <v>Finalidad del (de los) proyecto(s)</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baseColWidth="10"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CEA</cp:lastModifiedBy>
  <dcterms:created xsi:type="dcterms:W3CDTF">2020-03-26T19:58:53Z</dcterms:created>
  <dcterms:modified xsi:type="dcterms:W3CDTF">2021-05-20T08:42:10Z</dcterms:modified>
</cp:coreProperties>
</file>